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<sst xmlns="http://schemas.openxmlformats.org/spreadsheetml/2006/main" count="147" uniqueCount="81">
  <si>
    <t>计信院2023-2024年国家奖学金汇总表（21级）</t>
  </si>
  <si>
    <t>序列</t>
  </si>
  <si>
    <t>学号</t>
  </si>
  <si>
    <t>姓名</t>
  </si>
  <si>
    <t>性别</t>
  </si>
  <si>
    <t>班级</t>
  </si>
  <si>
    <t>综测
平均成绩排名</t>
  </si>
  <si>
    <t>必修课
平均成绩排名</t>
  </si>
  <si>
    <t>专业成绩得分</t>
  </si>
  <si>
    <t>专业成绩最终得分</t>
  </si>
  <si>
    <t>综合成绩</t>
  </si>
  <si>
    <t>总评
得分</t>
  </si>
  <si>
    <t>排名</t>
  </si>
  <si>
    <t>科研能力</t>
  </si>
  <si>
    <t>社会活动</t>
  </si>
  <si>
    <t>综合成绩最终得分</t>
  </si>
  <si>
    <t>加分内容</t>
  </si>
  <si>
    <t>科研能力得分</t>
  </si>
  <si>
    <t>科研最终得分</t>
  </si>
  <si>
    <t>社会活动得分</t>
  </si>
  <si>
    <t>社会活动最终得分</t>
  </si>
  <si>
    <t>饶超毅</t>
  </si>
  <si>
    <t>男</t>
  </si>
  <si>
    <t>计科2101</t>
  </si>
  <si>
    <t>1/43</t>
  </si>
  <si>
    <t>2/43</t>
  </si>
  <si>
    <r>
      <rPr>
        <b/>
        <sz val="10"/>
        <color rgb="FF000000"/>
        <rFont val="黑体"/>
        <charset val="134"/>
      </rPr>
      <t xml:space="preserve">1.SCI论文一作（30）
2.蓝桥杯省级三等奖（6）
</t>
    </r>
    <r>
      <rPr>
        <b/>
        <sz val="10"/>
        <color theme="1"/>
        <rFont val="黑体"/>
        <charset val="134"/>
      </rPr>
      <t>3.英语六级（5）</t>
    </r>
    <r>
      <rPr>
        <b/>
        <sz val="10"/>
        <color rgb="FF000000"/>
        <rFont val="黑体"/>
        <charset val="134"/>
      </rPr>
      <t xml:space="preserve">
</t>
    </r>
  </si>
  <si>
    <t>1.校级最佳优秀学生（15）
2.团支书干部（20）
3.校级优秀团干部（10）
4.全国大学生英语竞赛国家级二等（12）</t>
  </si>
  <si>
    <t>钟子安</t>
  </si>
  <si>
    <t>计科2102</t>
  </si>
  <si>
    <t>1/44</t>
  </si>
  <si>
    <t>1.软件设计师（6）
2.蓝桥杯省二等奖（9）
3.大学生科技创新竞赛省三等奖（1）
4.大学生科技创新竞赛一等奖（20*0.6=12）
5.“华数杯”全国数学建模一等奖（16*0.25=4）</t>
  </si>
  <si>
    <t>1.班助（20）</t>
  </si>
  <si>
    <t>郭朝慧</t>
  </si>
  <si>
    <t>女</t>
  </si>
  <si>
    <t>数据2104</t>
  </si>
  <si>
    <t>1/47</t>
  </si>
  <si>
    <t xml:space="preserve">
1.数据库系统工程师（6）
2.江西省信息技术知识大赛（6）
1江西农业大学大学生创新创业大赛铜奖（1*0.25=0.25）
2.江西农业大学2024年度推荐国家级、省级大创项目（20*0.5=10 ）
</t>
  </si>
  <si>
    <t>计信院2023-2024年国家奖学金汇总表（22级）</t>
  </si>
  <si>
    <t>胡云钰</t>
  </si>
  <si>
    <t>计科2201</t>
  </si>
  <si>
    <t>1/42</t>
  </si>
  <si>
    <t>2/42</t>
  </si>
  <si>
    <t>1.数学建模竞赛省一等奖（20*0.6=18）
2.蓝桥杯省一等奖（12）
3.中国计算机大赛省团体一等奖（12*0.1=1.2）
4.蓝桥杯宣讲（1）
5.江农计算机创新大赛优胜奖（0.5）
6.江农信息技术竞赛院一等奖（3）
7.英语六级（5）
8.软件设计师中级（6）</t>
  </si>
  <si>
    <r>
      <rPr>
        <b/>
        <sz val="11"/>
        <color theme="1"/>
        <rFont val="等线"/>
        <charset val="134"/>
      </rPr>
      <t>1.校级优秀学生（10）
2.学科部副部（10</t>
    </r>
    <r>
      <rPr>
        <b/>
        <sz val="11"/>
        <color theme="1"/>
        <rFont val="宋体"/>
        <charset val="134"/>
        <scheme val="minor"/>
      </rPr>
      <t>）</t>
    </r>
  </si>
  <si>
    <t>刘盛瑜</t>
  </si>
  <si>
    <t>数据2205</t>
  </si>
  <si>
    <t>1.蓝桥杯二等奖（9）
2.英语六级（5）
3.信息技术知识大赛（0.5）</t>
  </si>
  <si>
    <t>1.组织部副部（10）
2.院级投稿一篇（0.5）
3.院级优秀学生（5）</t>
  </si>
  <si>
    <t>计信院2023-2024年国家奖学金汇总表（23级）</t>
  </si>
  <si>
    <t>万文茜</t>
  </si>
  <si>
    <t>数据2302</t>
  </si>
  <si>
    <t>4/43</t>
  </si>
  <si>
    <t xml:space="preserve">1.蓝桥杯省一等奖（12）
</t>
  </si>
  <si>
    <t>谢卓悦</t>
  </si>
  <si>
    <t>数据 2302</t>
  </si>
  <si>
    <t>1.蓝桥杯省二（9）</t>
  </si>
  <si>
    <t>1.组织委员（5）</t>
  </si>
  <si>
    <t>莫嘉怡</t>
  </si>
  <si>
    <t>数据2306</t>
  </si>
  <si>
    <t>1.蓝桥杯省三等奖（6）</t>
  </si>
  <si>
    <t xml:space="preserve">1.学生委员（5）
2.校运动会女子200米第六 （5）
3.校运动会女子 4*100第八名（5）
</t>
  </si>
  <si>
    <t>刘昱辰</t>
  </si>
  <si>
    <t>计科2302</t>
  </si>
  <si>
    <t>1/40</t>
  </si>
  <si>
    <t>2/40</t>
  </si>
  <si>
    <t>1.计信院挑战杯院三等奖（1*0.15=0.15）</t>
  </si>
  <si>
    <t>1.校运动会女子100米第一（10）
2.大学生长跑接力团体第七（5）
3.校运动会女子400米 第八（5）
4.校运动会4*100第八（5）
5.党团知识竞赛院三等奖（3）</t>
  </si>
  <si>
    <t>廖佳敏</t>
  </si>
  <si>
    <t>4/40</t>
  </si>
  <si>
    <t>1.校运动会跳远第六（5）
2.校运动会长跑接力团体第七（5）
3.主题海报设计三等奖（3）
4.新生党团知识竞赛院一等奖（8）
5.院公众号编辑（4.08）
6.学习委员（5）</t>
  </si>
  <si>
    <t>熊家辉</t>
  </si>
  <si>
    <t>计科2304</t>
  </si>
  <si>
    <t>3/41</t>
  </si>
  <si>
    <t>8/41</t>
  </si>
  <si>
    <t>1.班长（20）</t>
  </si>
  <si>
    <t>不符合条件</t>
  </si>
  <si>
    <t>王建</t>
  </si>
  <si>
    <t>1/41</t>
  </si>
  <si>
    <t>6/41</t>
  </si>
  <si>
    <t>1.宣传委员(5)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</si>
</sst>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3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b/>
      <sz val="18"/>
      <name val="华文中宋"/>
      <charset val="134"/>
    </font>
    <font>
      <b/>
      <sz val="11"/>
      <name val="华文中宋"/>
      <charset val="134"/>
    </font>
    <font>
      <b/>
      <sz val="10"/>
      <color indexed="8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黑体"/>
      <charset val="134"/>
    </font>
    <font>
      <sz val="11"/>
      <color rgb="FF000000"/>
      <name val="等线 Light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sz val="11"/>
      <color theme="1"/>
      <name val="等线"/>
      <charset val="134"/>
    </font>
    <font>
      <b/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49" applyFont="1" applyBorder="1" applyAlignment="1" applyProtection="1">
      <alignment horizontal="center" vertical="center" wrapText="1"/>
    </xf>
    <xf numFmtId="0" fontId="4" fillId="0" borderId="2" xfId="49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49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Alignment="1" applyProtection="1">
      <alignment horizontal="center" vertical="center"/>
    </xf>
    <xf numFmtId="0" fontId="1" fillId="0" borderId="0" xfId="0" applyFont="1" applyAlignment="1"/>
    <xf numFmtId="0" fontId="6" fillId="0" borderId="0" xfId="49" applyFont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4" fillId="0" borderId="4" xfId="49" applyFont="1" applyBorder="1" applyAlignment="1" applyProtection="1">
      <alignment horizontal="center" vertical="center" wrapText="1"/>
    </xf>
    <xf numFmtId="0" fontId="4" fillId="0" borderId="5" xfId="49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/>
    </xf>
    <xf numFmtId="0" fontId="8" fillId="0" borderId="6" xfId="49" applyFont="1" applyBorder="1" applyAlignment="1" applyProtection="1">
      <alignment horizontal="center" vertical="center"/>
    </xf>
    <xf numFmtId="0" fontId="4" fillId="0" borderId="7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49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4" fillId="0" borderId="6" xfId="49" applyFont="1" applyBorder="1" applyAlignment="1" applyProtection="1">
      <alignment horizontal="center" vertical="center" wrapText="1"/>
    </xf>
    <xf numFmtId="0" fontId="4" fillId="0" borderId="10" xfId="49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vertical="center" wrapText="1"/>
    </xf>
    <xf numFmtId="0" fontId="1" fillId="0" borderId="1" xfId="0" applyFont="1" applyBorder="1" applyAlignment="1">
      <alignment vertical="center" wrapText="1"/>
    </xf>
    <xf numFmtId="176" fontId="4" fillId="0" borderId="1" xfId="49" applyNumberFormat="1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vertical="center" wrapText="1"/>
    </xf>
    <xf numFmtId="0" fontId="4" fillId="0" borderId="0" xfId="49" applyFont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8" xfId="49" applyFont="1" applyBorder="1" applyAlignment="1" applyProtection="1">
      <alignment horizontal="center" vertical="center"/>
    </xf>
    <xf numFmtId="176" fontId="4" fillId="0" borderId="8" xfId="49" applyNumberFormat="1" applyFont="1" applyBorder="1" applyAlignment="1" applyProtection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3" fillId="0" borderId="1" xfId="49" applyFont="1" applyBorder="1" applyAlignment="1" applyProtection="1">
      <alignment horizontal="center" vertical="center"/>
    </xf>
    <xf numFmtId="176" fontId="13" fillId="0" borderId="1" xfId="49" applyNumberFormat="1" applyFont="1" applyBorder="1" applyAlignment="1" applyProtection="1">
      <alignment horizontal="center" vertical="center"/>
    </xf>
    <xf numFmtId="0" fontId="4" fillId="0" borderId="6" xfId="49" applyFont="1" applyBorder="1" applyAlignment="1" applyProtection="1">
      <alignment vertical="center" wrapText="1"/>
    </xf>
    <xf numFmtId="0" fontId="4" fillId="0" borderId="10" xfId="49" applyFont="1" applyBorder="1" applyAlignment="1" applyProtection="1">
      <alignment vertical="center" wrapText="1"/>
    </xf>
    <xf numFmtId="0" fontId="4" fillId="0" borderId="7" xfId="49" applyFont="1" applyBorder="1" applyAlignment="1" applyProtection="1">
      <alignment vertical="center" wrapText="1"/>
    </xf>
    <xf numFmtId="0" fontId="8" fillId="0" borderId="6" xfId="49" applyFont="1" applyBorder="1" applyAlignment="1" applyProtection="1">
      <alignment vertical="center" wrapText="1"/>
    </xf>
    <xf numFmtId="0" fontId="8" fillId="0" borderId="10" xfId="49" applyFont="1" applyBorder="1" applyAlignment="1" applyProtection="1">
      <alignment vertical="center" wrapText="1"/>
    </xf>
    <xf numFmtId="0" fontId="8" fillId="0" borderId="7" xfId="49" applyFont="1" applyBorder="1" applyAlignment="1" applyProtection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49" applyFont="1" applyBorder="1" applyAlignment="1" applyProtection="1">
      <alignment horizontal="center" vertical="center" wrapText="1"/>
    </xf>
    <xf numFmtId="176" fontId="4" fillId="0" borderId="0" xfId="49" applyNumberFormat="1" applyFont="1" applyBorder="1" applyAlignment="1" applyProtection="1">
      <alignment horizontal="center" vertical="center"/>
    </xf>
    <xf numFmtId="0" fontId="4" fillId="0" borderId="5" xfId="49" applyFont="1" applyBorder="1" applyAlignment="1" applyProtection="1">
      <alignment horizontal="center" vertical="center"/>
    </xf>
    <xf numFmtId="176" fontId="4" fillId="0" borderId="8" xfId="49" applyNumberFormat="1" applyFont="1" applyBorder="1" applyAlignment="1" applyProtection="1">
      <alignment horizontal="center" vertical="center" wrapText="1"/>
    </xf>
    <xf numFmtId="0" fontId="8" fillId="0" borderId="10" xfId="49" applyFont="1" applyBorder="1" applyAlignment="1" applyProtection="1">
      <alignment horizontal="center" vertical="center"/>
    </xf>
    <xf numFmtId="0" fontId="8" fillId="0" borderId="7" xfId="49" applyFont="1" applyBorder="1" applyAlignment="1" applyProtection="1">
      <alignment horizontal="center" vertical="center"/>
    </xf>
    <xf numFmtId="176" fontId="4" fillId="0" borderId="3" xfId="49" applyNumberFormat="1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4" fillId="0" borderId="3" xfId="49" applyNumberFormat="1" applyFont="1" applyBorder="1" applyAlignment="1" applyProtection="1">
      <alignment horizontal="center" vertical="center"/>
    </xf>
    <xf numFmtId="176" fontId="4" fillId="0" borderId="1" xfId="49" applyNumberFormat="1" applyFont="1" applyBorder="1" applyAlignment="1" applyProtection="1">
      <alignment horizontal="center" vertical="center" wrapText="1"/>
    </xf>
    <xf numFmtId="176" fontId="8" fillId="0" borderId="1" xfId="49" applyNumberFormat="1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1"/>
  <sheetViews>
    <sheetView tabSelected="1" topLeftCell="A16" workbookViewId="0">
      <selection activeCell="J16" sqref="J16:M16"/>
    </sheetView>
  </sheetViews>
  <sheetFormatPr defaultColWidth="9" defaultRowHeight="14.25"/>
  <cols>
    <col min="1" max="1" width="9" style="1"/>
    <col min="2" max="2" width="11.1333333333333" customWidth="1"/>
    <col min="18" max="18" width="9.33333333333333" customWidth="1"/>
    <col min="21" max="21" width="9" style="2"/>
    <col min="23" max="23" width="9" style="3"/>
  </cols>
  <sheetData>
    <row r="1" ht="22.5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3.5" customHeight="1" spans="1:23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42" t="s">
        <v>10</v>
      </c>
      <c r="K2" s="43"/>
      <c r="L2" s="43"/>
      <c r="M2" s="43"/>
      <c r="N2" s="43"/>
      <c r="O2" s="43"/>
      <c r="P2" s="43"/>
      <c r="Q2" s="43"/>
      <c r="R2" s="43"/>
      <c r="S2" s="43"/>
      <c r="T2" s="43"/>
      <c r="U2" s="74"/>
      <c r="V2" s="6" t="s">
        <v>11</v>
      </c>
      <c r="W2" s="6" t="s">
        <v>12</v>
      </c>
    </row>
    <row r="3" ht="14" customHeight="1" spans="1:23">
      <c r="A3" s="5"/>
      <c r="B3" s="6"/>
      <c r="C3" s="7"/>
      <c r="D3" s="6"/>
      <c r="E3" s="6"/>
      <c r="F3" s="6"/>
      <c r="G3" s="6"/>
      <c r="H3" s="6"/>
      <c r="I3" s="6"/>
      <c r="J3" s="44" t="s">
        <v>13</v>
      </c>
      <c r="K3" s="45"/>
      <c r="L3" s="45"/>
      <c r="M3" s="45"/>
      <c r="N3" s="45"/>
      <c r="O3" s="29"/>
      <c r="P3" s="44" t="s">
        <v>14</v>
      </c>
      <c r="Q3" s="45"/>
      <c r="R3" s="45"/>
      <c r="S3" s="45"/>
      <c r="T3" s="29"/>
      <c r="U3" s="75" t="s">
        <v>15</v>
      </c>
      <c r="V3" s="6"/>
      <c r="W3" s="6"/>
    </row>
    <row r="4" ht="13.5" customHeight="1" spans="1:23">
      <c r="A4" s="8"/>
      <c r="B4" s="9"/>
      <c r="C4" s="10"/>
      <c r="D4" s="9"/>
      <c r="E4" s="9"/>
      <c r="F4" s="9"/>
      <c r="G4" s="9"/>
      <c r="H4" s="9"/>
      <c r="I4" s="9"/>
      <c r="J4" s="44" t="s">
        <v>16</v>
      </c>
      <c r="K4" s="45"/>
      <c r="L4" s="45"/>
      <c r="M4" s="29"/>
      <c r="N4" s="30" t="s">
        <v>17</v>
      </c>
      <c r="O4" s="30" t="s">
        <v>18</v>
      </c>
      <c r="P4" s="28" t="s">
        <v>16</v>
      </c>
      <c r="Q4" s="76"/>
      <c r="R4" s="77"/>
      <c r="S4" s="30" t="s">
        <v>19</v>
      </c>
      <c r="T4" s="30" t="s">
        <v>20</v>
      </c>
      <c r="U4" s="78"/>
      <c r="V4" s="9"/>
      <c r="W4" s="9"/>
    </row>
    <row r="5" ht="95.65" customHeight="1" spans="1:23">
      <c r="A5" s="11">
        <v>1</v>
      </c>
      <c r="B5" s="12">
        <v>6020212350</v>
      </c>
      <c r="C5" s="13" t="s">
        <v>21</v>
      </c>
      <c r="D5" s="14" t="s">
        <v>22</v>
      </c>
      <c r="E5" s="14" t="s">
        <v>23</v>
      </c>
      <c r="F5" s="14" t="s">
        <v>24</v>
      </c>
      <c r="G5" s="15" t="s">
        <v>25</v>
      </c>
      <c r="H5" s="15">
        <v>98</v>
      </c>
      <c r="I5" s="15">
        <f>H5*0.6</f>
        <v>58.8</v>
      </c>
      <c r="J5" s="46" t="s">
        <v>26</v>
      </c>
      <c r="K5" s="47"/>
      <c r="L5" s="47"/>
      <c r="M5" s="47"/>
      <c r="N5" s="27">
        <v>41</v>
      </c>
      <c r="O5" s="48">
        <f>N5/41*0.8*0.4*100</f>
        <v>32</v>
      </c>
      <c r="P5" s="49" t="s">
        <v>27</v>
      </c>
      <c r="Q5" s="47"/>
      <c r="R5" s="47"/>
      <c r="S5" s="15">
        <v>57</v>
      </c>
      <c r="T5" s="79">
        <f>(S5/57)*100*0.4*0.2</f>
        <v>8</v>
      </c>
      <c r="U5" s="79">
        <f>O5+T5</f>
        <v>40</v>
      </c>
      <c r="V5" s="79">
        <f>I5+O5+T5</f>
        <v>98.8</v>
      </c>
      <c r="W5" s="15">
        <f>RANK(V5,V$5:V$7)</f>
        <v>1</v>
      </c>
    </row>
    <row r="6" ht="96" customHeight="1" spans="1:23">
      <c r="A6" s="11">
        <v>2</v>
      </c>
      <c r="B6" s="12">
        <v>6020212384</v>
      </c>
      <c r="C6" s="13" t="s">
        <v>28</v>
      </c>
      <c r="D6" s="14" t="s">
        <v>22</v>
      </c>
      <c r="E6" s="14" t="s">
        <v>29</v>
      </c>
      <c r="F6" s="14" t="s">
        <v>30</v>
      </c>
      <c r="G6" s="15" t="s">
        <v>30</v>
      </c>
      <c r="H6" s="15">
        <v>100</v>
      </c>
      <c r="I6" s="15">
        <f>H6*0.6</f>
        <v>60</v>
      </c>
      <c r="J6" s="46" t="s">
        <v>31</v>
      </c>
      <c r="K6" s="47"/>
      <c r="L6" s="47"/>
      <c r="M6" s="47"/>
      <c r="N6" s="27">
        <f>6+9+13+4</f>
        <v>32</v>
      </c>
      <c r="O6" s="48">
        <f>N6/41*0.8*0.4*100</f>
        <v>24.9756097560976</v>
      </c>
      <c r="P6" s="49" t="s">
        <v>32</v>
      </c>
      <c r="Q6" s="47"/>
      <c r="R6" s="47"/>
      <c r="S6" s="15">
        <v>20</v>
      </c>
      <c r="T6" s="79">
        <f>(S6/57)*100*0.4*0.2</f>
        <v>2.80701754385965</v>
      </c>
      <c r="U6" s="79">
        <f>O6+T6</f>
        <v>27.7826272999572</v>
      </c>
      <c r="V6" s="79">
        <f>I6+O6+T6</f>
        <v>87.7826272999572</v>
      </c>
      <c r="W6" s="15">
        <f>RANK(V6,V$5:V$7)</f>
        <v>2</v>
      </c>
    </row>
    <row r="7" ht="111.4" customHeight="1" spans="1:23">
      <c r="A7" s="11">
        <v>3</v>
      </c>
      <c r="B7" s="16">
        <v>6020212718</v>
      </c>
      <c r="C7" s="16" t="s">
        <v>33</v>
      </c>
      <c r="D7" s="17" t="s">
        <v>34</v>
      </c>
      <c r="E7" s="16" t="s">
        <v>35</v>
      </c>
      <c r="F7" s="18" t="s">
        <v>36</v>
      </c>
      <c r="G7" s="17" t="s">
        <v>36</v>
      </c>
      <c r="H7" s="17">
        <v>100</v>
      </c>
      <c r="I7" s="15">
        <f t="shared" ref="I7" si="0">H7*0.6</f>
        <v>60</v>
      </c>
      <c r="J7" s="49" t="s">
        <v>37</v>
      </c>
      <c r="K7" s="47"/>
      <c r="L7" s="47"/>
      <c r="M7" s="47"/>
      <c r="N7" s="27">
        <v>22.25</v>
      </c>
      <c r="O7" s="48">
        <f>N7/41*0.8*0.4*100</f>
        <v>17.3658536585366</v>
      </c>
      <c r="P7" s="49"/>
      <c r="Q7" s="47"/>
      <c r="R7" s="47"/>
      <c r="S7" s="15">
        <v>0</v>
      </c>
      <c r="T7" s="79">
        <f>(S7/57)*100*0.4*0.2</f>
        <v>0</v>
      </c>
      <c r="U7" s="79">
        <f t="shared" ref="U7" si="1">O7+T7</f>
        <v>17.3658536585366</v>
      </c>
      <c r="V7" s="79">
        <f t="shared" ref="V7" si="2">I7+O7+T7</f>
        <v>77.3658536585366</v>
      </c>
      <c r="W7" s="15">
        <f>RANK(V7,V$5:V$7)</f>
        <v>3</v>
      </c>
    </row>
    <row r="8" spans="1:22">
      <c r="A8" s="19"/>
      <c r="B8" s="20"/>
      <c r="C8" s="21"/>
      <c r="D8" s="22"/>
      <c r="E8" s="22"/>
      <c r="F8" s="22"/>
      <c r="G8" s="20"/>
      <c r="H8" s="20"/>
      <c r="I8" s="20"/>
      <c r="J8" s="50"/>
      <c r="K8" s="51"/>
      <c r="L8" s="51"/>
      <c r="M8" s="51"/>
      <c r="N8" s="50"/>
      <c r="O8" s="50"/>
      <c r="P8" s="50"/>
      <c r="Q8" s="51"/>
      <c r="R8" s="51"/>
      <c r="S8" s="20"/>
      <c r="T8" s="20"/>
      <c r="V8" s="20"/>
    </row>
    <row r="9" spans="1:22">
      <c r="A9" s="19"/>
      <c r="B9" s="20"/>
      <c r="C9" s="22"/>
      <c r="D9" s="22"/>
      <c r="E9" s="22"/>
      <c r="F9" s="22"/>
      <c r="G9" s="20"/>
      <c r="H9" s="20"/>
      <c r="I9" s="20"/>
      <c r="J9" s="50"/>
      <c r="K9" s="51"/>
      <c r="L9" s="51"/>
      <c r="M9" s="51"/>
      <c r="N9" s="50"/>
      <c r="O9" s="50"/>
      <c r="P9" s="50"/>
      <c r="Q9" s="51"/>
      <c r="R9" s="51"/>
      <c r="S9" s="20"/>
      <c r="T9" s="20"/>
      <c r="V9" s="20"/>
    </row>
    <row r="10" spans="2:22">
      <c r="B10" s="20"/>
      <c r="C10" s="20"/>
      <c r="D10" s="20"/>
      <c r="E10" s="20"/>
      <c r="F10" s="20"/>
      <c r="G10" s="20"/>
      <c r="H10" s="20"/>
      <c r="I10" s="20"/>
      <c r="J10" s="50"/>
      <c r="K10" s="51"/>
      <c r="L10" s="51"/>
      <c r="M10" s="51"/>
      <c r="N10" s="50"/>
      <c r="O10" s="50"/>
      <c r="P10" s="50"/>
      <c r="Q10" s="51"/>
      <c r="R10" s="51"/>
      <c r="S10" s="20"/>
      <c r="T10" s="20"/>
      <c r="V10" s="20"/>
    </row>
    <row r="11" ht="22.5" spans="1:23">
      <c r="A11" s="4" t="s">
        <v>38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ht="13.5" spans="1:23">
      <c r="A12" s="8" t="s">
        <v>1</v>
      </c>
      <c r="B12" s="9" t="s">
        <v>2</v>
      </c>
      <c r="C12" s="10" t="s">
        <v>3</v>
      </c>
      <c r="D12" s="9" t="s">
        <v>4</v>
      </c>
      <c r="E12" s="23" t="s">
        <v>5</v>
      </c>
      <c r="F12" s="6" t="s">
        <v>6</v>
      </c>
      <c r="G12" s="24" t="s">
        <v>7</v>
      </c>
      <c r="H12" s="9" t="s">
        <v>8</v>
      </c>
      <c r="I12" s="9" t="s">
        <v>9</v>
      </c>
      <c r="J12" s="10" t="s">
        <v>10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80"/>
      <c r="V12" s="9" t="s">
        <v>11</v>
      </c>
      <c r="W12" s="9" t="s">
        <v>12</v>
      </c>
    </row>
    <row r="13" ht="13.5" spans="1:23">
      <c r="A13" s="25"/>
      <c r="B13" s="26"/>
      <c r="C13" s="27"/>
      <c r="D13" s="27"/>
      <c r="E13" s="28"/>
      <c r="F13" s="6"/>
      <c r="G13" s="29"/>
      <c r="H13" s="30"/>
      <c r="I13" s="30"/>
      <c r="J13" s="44" t="s">
        <v>13</v>
      </c>
      <c r="K13" s="45"/>
      <c r="L13" s="45"/>
      <c r="M13" s="45"/>
      <c r="N13" s="45"/>
      <c r="O13" s="29"/>
      <c r="P13" s="44" t="s">
        <v>14</v>
      </c>
      <c r="Q13" s="45"/>
      <c r="R13" s="45"/>
      <c r="S13" s="45"/>
      <c r="T13" s="29"/>
      <c r="U13" s="81" t="s">
        <v>15</v>
      </c>
      <c r="V13" s="27"/>
      <c r="W13" s="27"/>
    </row>
    <row r="14" ht="24" spans="1:23">
      <c r="A14" s="25"/>
      <c r="B14" s="26"/>
      <c r="C14" s="27"/>
      <c r="D14" s="27"/>
      <c r="E14" s="28"/>
      <c r="F14" s="9"/>
      <c r="G14" s="29"/>
      <c r="H14" s="30"/>
      <c r="I14" s="30"/>
      <c r="J14" s="30" t="s">
        <v>16</v>
      </c>
      <c r="K14" s="52"/>
      <c r="L14" s="52"/>
      <c r="M14" s="52"/>
      <c r="N14" s="30" t="s">
        <v>17</v>
      </c>
      <c r="O14" s="30" t="s">
        <v>18</v>
      </c>
      <c r="P14" s="37" t="s">
        <v>16</v>
      </c>
      <c r="Q14" s="15"/>
      <c r="R14" s="15"/>
      <c r="S14" s="30" t="s">
        <v>19</v>
      </c>
      <c r="T14" s="30" t="s">
        <v>20</v>
      </c>
      <c r="U14" s="82"/>
      <c r="V14" s="27"/>
      <c r="W14" s="27"/>
    </row>
    <row r="15" ht="157" customHeight="1" spans="1:23">
      <c r="A15" s="31">
        <v>1</v>
      </c>
      <c r="B15" s="32">
        <v>6020222536</v>
      </c>
      <c r="C15" s="33" t="s">
        <v>39</v>
      </c>
      <c r="D15" s="31" t="s">
        <v>34</v>
      </c>
      <c r="E15" s="32" t="s">
        <v>40</v>
      </c>
      <c r="F15" s="31" t="s">
        <v>41</v>
      </c>
      <c r="G15" s="33" t="s">
        <v>42</v>
      </c>
      <c r="H15" s="31">
        <v>98</v>
      </c>
      <c r="I15" s="33">
        <f>H15*0.6</f>
        <v>58.8</v>
      </c>
      <c r="J15" s="53" t="s">
        <v>43</v>
      </c>
      <c r="K15" s="53"/>
      <c r="L15" s="53"/>
      <c r="M15" s="53"/>
      <c r="N15" s="54">
        <f>18+12+2.2+14.5</f>
        <v>46.7</v>
      </c>
      <c r="O15" s="55">
        <f>N15/46.7*0.8*0.4*100</f>
        <v>32</v>
      </c>
      <c r="P15" s="56" t="s">
        <v>44</v>
      </c>
      <c r="Q15" s="83"/>
      <c r="R15" s="83"/>
      <c r="S15" s="84">
        <v>20</v>
      </c>
      <c r="T15" s="85">
        <f>(S15/20)*100*0.4*0.2</f>
        <v>8</v>
      </c>
      <c r="U15" s="85">
        <f>O15+T15</f>
        <v>40</v>
      </c>
      <c r="V15" s="85">
        <f>I15+O15+T15</f>
        <v>98.8</v>
      </c>
      <c r="W15" s="84">
        <f>RANK(V15,V$5:V$24)</f>
        <v>1</v>
      </c>
    </row>
    <row r="16" ht="97" customHeight="1" spans="1:23">
      <c r="A16" s="17">
        <v>2</v>
      </c>
      <c r="B16" s="17">
        <v>6020222929</v>
      </c>
      <c r="C16" s="17" t="s">
        <v>45</v>
      </c>
      <c r="D16" s="17" t="s">
        <v>34</v>
      </c>
      <c r="E16" s="17" t="s">
        <v>46</v>
      </c>
      <c r="F16" s="14" t="s">
        <v>25</v>
      </c>
      <c r="G16" s="17" t="s">
        <v>24</v>
      </c>
      <c r="H16" s="17">
        <v>100</v>
      </c>
      <c r="I16" s="17">
        <f>H16*0.6</f>
        <v>60</v>
      </c>
      <c r="J16" s="57" t="s">
        <v>47</v>
      </c>
      <c r="K16" s="58"/>
      <c r="L16" s="58"/>
      <c r="M16" s="58"/>
      <c r="N16" s="59">
        <v>14.5</v>
      </c>
      <c r="O16" s="48">
        <f>N16/46.7*0.8*0.4*100</f>
        <v>9.93576017130621</v>
      </c>
      <c r="P16" s="49" t="s">
        <v>48</v>
      </c>
      <c r="Q16" s="49"/>
      <c r="R16" s="49"/>
      <c r="S16" s="15">
        <v>15.5</v>
      </c>
      <c r="T16" s="79">
        <f>(S16/20)*100*0.4*0.2</f>
        <v>6.2</v>
      </c>
      <c r="U16" s="79">
        <f>O16+T16</f>
        <v>16.1357601713062</v>
      </c>
      <c r="V16" s="79">
        <f>I16+O16+T16</f>
        <v>76.1357601713062</v>
      </c>
      <c r="W16" s="15">
        <f>RANK(V16,V$15:V$16)</f>
        <v>2</v>
      </c>
    </row>
    <row r="17" spans="10:18">
      <c r="J17" s="50"/>
      <c r="K17" s="50"/>
      <c r="L17" s="50"/>
      <c r="M17" s="50"/>
      <c r="N17" s="50"/>
      <c r="O17" s="50"/>
      <c r="P17" s="50"/>
      <c r="Q17" s="50"/>
      <c r="R17" s="50"/>
    </row>
    <row r="18" spans="10:18">
      <c r="J18" s="50"/>
      <c r="K18" s="50"/>
      <c r="L18" s="50"/>
      <c r="M18" s="50"/>
      <c r="N18" s="50"/>
      <c r="O18" s="50"/>
      <c r="P18" s="50"/>
      <c r="Q18" s="50"/>
      <c r="R18" s="50"/>
    </row>
    <row r="19" ht="22.5" spans="1:23">
      <c r="A19" s="34" t="s">
        <v>49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ht="13.5" spans="1:23">
      <c r="A20" s="35" t="s">
        <v>1</v>
      </c>
      <c r="B20" s="9" t="s">
        <v>2</v>
      </c>
      <c r="C20" s="10" t="s">
        <v>3</v>
      </c>
      <c r="D20" s="9" t="s">
        <v>4</v>
      </c>
      <c r="E20" s="9" t="s">
        <v>5</v>
      </c>
      <c r="F20" s="6" t="s">
        <v>6</v>
      </c>
      <c r="G20" s="9" t="s">
        <v>7</v>
      </c>
      <c r="H20" s="9" t="s">
        <v>8</v>
      </c>
      <c r="I20" s="9" t="s">
        <v>9</v>
      </c>
      <c r="J20" s="10" t="s">
        <v>10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80"/>
      <c r="V20" s="9" t="s">
        <v>11</v>
      </c>
      <c r="W20" s="9" t="s">
        <v>12</v>
      </c>
    </row>
    <row r="21" ht="13.5" spans="1:23">
      <c r="A21" s="36"/>
      <c r="B21" s="26"/>
      <c r="C21" s="27"/>
      <c r="D21" s="27"/>
      <c r="E21" s="37"/>
      <c r="F21" s="6"/>
      <c r="G21" s="30"/>
      <c r="H21" s="30"/>
      <c r="I21" s="30"/>
      <c r="J21" s="44" t="s">
        <v>13</v>
      </c>
      <c r="K21" s="45"/>
      <c r="L21" s="45"/>
      <c r="M21" s="45"/>
      <c r="N21" s="45"/>
      <c r="O21" s="29"/>
      <c r="P21" s="44" t="s">
        <v>14</v>
      </c>
      <c r="Q21" s="45"/>
      <c r="R21" s="45"/>
      <c r="S21" s="45"/>
      <c r="T21" s="29"/>
      <c r="U21" s="81" t="s">
        <v>15</v>
      </c>
      <c r="V21" s="27"/>
      <c r="W21" s="27"/>
    </row>
    <row r="22" ht="24" spans="1:23">
      <c r="A22" s="36"/>
      <c r="B22" s="26"/>
      <c r="C22" s="27"/>
      <c r="D22" s="27"/>
      <c r="E22" s="37"/>
      <c r="F22" s="9"/>
      <c r="G22" s="30"/>
      <c r="H22" s="30"/>
      <c r="I22" s="30"/>
      <c r="J22" s="30" t="s">
        <v>16</v>
      </c>
      <c r="K22" s="60"/>
      <c r="L22" s="60"/>
      <c r="M22" s="60"/>
      <c r="N22" s="30" t="s">
        <v>17</v>
      </c>
      <c r="O22" s="30" t="s">
        <v>18</v>
      </c>
      <c r="P22" s="37" t="s">
        <v>16</v>
      </c>
      <c r="Q22" s="61"/>
      <c r="R22" s="61"/>
      <c r="S22" s="30" t="s">
        <v>19</v>
      </c>
      <c r="T22" s="30" t="s">
        <v>20</v>
      </c>
      <c r="U22" s="82"/>
      <c r="V22" s="27"/>
      <c r="W22" s="27"/>
    </row>
    <row r="23" ht="91" customHeight="1" spans="1:23">
      <c r="A23" s="11">
        <v>1</v>
      </c>
      <c r="B23" s="38">
        <v>6020232690</v>
      </c>
      <c r="C23" s="13" t="s">
        <v>50</v>
      </c>
      <c r="D23" s="39" t="s">
        <v>34</v>
      </c>
      <c r="E23" s="39" t="s">
        <v>51</v>
      </c>
      <c r="F23" s="39" t="s">
        <v>25</v>
      </c>
      <c r="G23" s="40" t="s">
        <v>52</v>
      </c>
      <c r="H23" s="40">
        <v>94</v>
      </c>
      <c r="I23" s="61">
        <f t="shared" ref="I23:I30" si="3">H23*0.6</f>
        <v>56.4</v>
      </c>
      <c r="J23" s="46" t="s">
        <v>53</v>
      </c>
      <c r="K23" s="62"/>
      <c r="L23" s="62"/>
      <c r="M23" s="62"/>
      <c r="N23" s="63">
        <v>12</v>
      </c>
      <c r="O23" s="64">
        <f>N23/12*0.8*0.4*100</f>
        <v>32</v>
      </c>
      <c r="P23" s="65"/>
      <c r="Q23" s="66"/>
      <c r="R23" s="67"/>
      <c r="S23" s="61">
        <v>0</v>
      </c>
      <c r="T23" s="86">
        <f t="shared" ref="T23:T30" si="4">(S23/30.08)*100*0.4*0.2</f>
        <v>0</v>
      </c>
      <c r="U23" s="86">
        <f t="shared" ref="U23:U29" si="5">O23+T23</f>
        <v>32</v>
      </c>
      <c r="V23" s="86">
        <f t="shared" ref="V23:V30" si="6">I23+O23+T23</f>
        <v>88.4</v>
      </c>
      <c r="W23" s="61">
        <v>1</v>
      </c>
    </row>
    <row r="24" ht="58" customHeight="1" spans="1:23">
      <c r="A24" s="11">
        <v>2</v>
      </c>
      <c r="B24" s="41">
        <v>6020232695</v>
      </c>
      <c r="C24" s="13" t="s">
        <v>54</v>
      </c>
      <c r="D24" s="39" t="s">
        <v>34</v>
      </c>
      <c r="E24" s="39" t="s">
        <v>55</v>
      </c>
      <c r="F24" s="39" t="s">
        <v>24</v>
      </c>
      <c r="G24" s="40" t="s">
        <v>24</v>
      </c>
      <c r="H24" s="40">
        <v>100</v>
      </c>
      <c r="I24" s="61">
        <f t="shared" si="3"/>
        <v>60</v>
      </c>
      <c r="J24" s="49" t="s">
        <v>56</v>
      </c>
      <c r="K24" s="62"/>
      <c r="L24" s="62"/>
      <c r="M24" s="62"/>
      <c r="N24" s="30">
        <v>9</v>
      </c>
      <c r="O24" s="64">
        <f t="shared" ref="O24:O29" si="7">N24/12*0.8*0.4*100</f>
        <v>24</v>
      </c>
      <c r="P24" s="49" t="s">
        <v>57</v>
      </c>
      <c r="Q24" s="62"/>
      <c r="R24" s="62"/>
      <c r="S24" s="61">
        <v>5</v>
      </c>
      <c r="T24" s="86">
        <f t="shared" si="4"/>
        <v>1.32978723404255</v>
      </c>
      <c r="U24" s="86">
        <f t="shared" si="5"/>
        <v>25.3297872340426</v>
      </c>
      <c r="V24" s="86">
        <f t="shared" si="6"/>
        <v>85.3297872340426</v>
      </c>
      <c r="W24" s="61">
        <v>2</v>
      </c>
    </row>
    <row r="25" ht="84" customHeight="1" spans="1:23">
      <c r="A25" s="11">
        <v>3</v>
      </c>
      <c r="B25" s="38">
        <v>6020232866</v>
      </c>
      <c r="C25" s="13" t="s">
        <v>58</v>
      </c>
      <c r="D25" s="39" t="s">
        <v>34</v>
      </c>
      <c r="E25" s="39" t="s">
        <v>59</v>
      </c>
      <c r="F25" s="39" t="s">
        <v>24</v>
      </c>
      <c r="G25" s="40" t="s">
        <v>24</v>
      </c>
      <c r="H25" s="40">
        <v>100</v>
      </c>
      <c r="I25" s="61">
        <f t="shared" si="3"/>
        <v>60</v>
      </c>
      <c r="J25" s="65" t="s">
        <v>60</v>
      </c>
      <c r="K25" s="66"/>
      <c r="L25" s="66"/>
      <c r="M25" s="67"/>
      <c r="N25" s="27">
        <v>6</v>
      </c>
      <c r="O25" s="64">
        <f t="shared" si="7"/>
        <v>16</v>
      </c>
      <c r="P25" s="65" t="s">
        <v>61</v>
      </c>
      <c r="Q25" s="66"/>
      <c r="R25" s="67"/>
      <c r="S25" s="61">
        <v>15</v>
      </c>
      <c r="T25" s="86">
        <f t="shared" si="4"/>
        <v>3.98936170212766</v>
      </c>
      <c r="U25" s="86">
        <f t="shared" si="5"/>
        <v>19.9893617021277</v>
      </c>
      <c r="V25" s="86">
        <f t="shared" si="6"/>
        <v>79.9893617021277</v>
      </c>
      <c r="W25" s="61">
        <v>3</v>
      </c>
    </row>
    <row r="26" ht="107" customHeight="1" spans="1:23">
      <c r="A26" s="11">
        <v>4</v>
      </c>
      <c r="B26" s="41">
        <v>6020232528</v>
      </c>
      <c r="C26" s="39" t="s">
        <v>62</v>
      </c>
      <c r="D26" s="39" t="s">
        <v>34</v>
      </c>
      <c r="E26" s="39" t="s">
        <v>63</v>
      </c>
      <c r="F26" s="39" t="s">
        <v>64</v>
      </c>
      <c r="G26" s="40" t="s">
        <v>65</v>
      </c>
      <c r="H26" s="40">
        <v>98</v>
      </c>
      <c r="I26" s="61">
        <f t="shared" si="3"/>
        <v>58.8</v>
      </c>
      <c r="J26" s="49" t="s">
        <v>66</v>
      </c>
      <c r="K26" s="62"/>
      <c r="L26" s="62"/>
      <c r="M26" s="62"/>
      <c r="N26" s="30">
        <v>0.15</v>
      </c>
      <c r="O26" s="64">
        <f t="shared" si="7"/>
        <v>0.4</v>
      </c>
      <c r="P26" s="49" t="s">
        <v>67</v>
      </c>
      <c r="Q26" s="62"/>
      <c r="R26" s="62"/>
      <c r="S26" s="61">
        <v>28</v>
      </c>
      <c r="T26" s="86">
        <f t="shared" si="4"/>
        <v>7.4468085106383</v>
      </c>
      <c r="U26" s="86">
        <f t="shared" si="5"/>
        <v>7.8468085106383</v>
      </c>
      <c r="V26" s="86">
        <f t="shared" si="6"/>
        <v>66.6468085106383</v>
      </c>
      <c r="W26" s="61">
        <v>4</v>
      </c>
    </row>
    <row r="27" ht="129" customHeight="1" spans="1:23">
      <c r="A27" s="11">
        <v>5</v>
      </c>
      <c r="B27" s="38">
        <v>6020232525</v>
      </c>
      <c r="C27" s="13" t="s">
        <v>68</v>
      </c>
      <c r="D27" s="39" t="s">
        <v>34</v>
      </c>
      <c r="E27" s="39" t="s">
        <v>63</v>
      </c>
      <c r="F27" s="39" t="s">
        <v>65</v>
      </c>
      <c r="G27" s="40" t="s">
        <v>69</v>
      </c>
      <c r="H27" s="40">
        <v>94</v>
      </c>
      <c r="I27" s="61">
        <f t="shared" si="3"/>
        <v>56.4</v>
      </c>
      <c r="J27" s="46"/>
      <c r="K27" s="62"/>
      <c r="L27" s="62"/>
      <c r="M27" s="62"/>
      <c r="N27" s="27">
        <v>0</v>
      </c>
      <c r="O27" s="64">
        <f t="shared" si="7"/>
        <v>0</v>
      </c>
      <c r="P27" s="49" t="s">
        <v>70</v>
      </c>
      <c r="Q27" s="62"/>
      <c r="R27" s="62"/>
      <c r="S27" s="61">
        <f>5+5+3+8+4.08+5</f>
        <v>30.08</v>
      </c>
      <c r="T27" s="86">
        <f t="shared" si="4"/>
        <v>8</v>
      </c>
      <c r="U27" s="86">
        <f t="shared" si="5"/>
        <v>8</v>
      </c>
      <c r="V27" s="86">
        <f t="shared" si="6"/>
        <v>64.4</v>
      </c>
      <c r="W27" s="61">
        <v>5</v>
      </c>
    </row>
    <row r="28" spans="1:23">
      <c r="A28" s="11">
        <v>6</v>
      </c>
      <c r="B28" s="41">
        <v>6020232633</v>
      </c>
      <c r="C28" s="13" t="s">
        <v>71</v>
      </c>
      <c r="D28" s="39" t="s">
        <v>22</v>
      </c>
      <c r="E28" s="39" t="s">
        <v>72</v>
      </c>
      <c r="F28" s="39" t="s">
        <v>73</v>
      </c>
      <c r="G28" s="40" t="s">
        <v>74</v>
      </c>
      <c r="H28" s="40">
        <v>86</v>
      </c>
      <c r="I28" s="61">
        <f t="shared" si="3"/>
        <v>51.6</v>
      </c>
      <c r="J28" s="68"/>
      <c r="K28" s="69"/>
      <c r="L28" s="69"/>
      <c r="M28" s="70"/>
      <c r="N28" s="30">
        <v>0</v>
      </c>
      <c r="O28" s="64">
        <f t="shared" si="7"/>
        <v>0</v>
      </c>
      <c r="P28" s="65" t="s">
        <v>75</v>
      </c>
      <c r="Q28" s="66"/>
      <c r="R28" s="67"/>
      <c r="S28" s="61">
        <v>20</v>
      </c>
      <c r="T28" s="86">
        <f t="shared" si="4"/>
        <v>5.31914893617021</v>
      </c>
      <c r="U28" s="86">
        <f t="shared" si="5"/>
        <v>5.31914893617021</v>
      </c>
      <c r="V28" s="86">
        <f t="shared" si="6"/>
        <v>56.9191489361702</v>
      </c>
      <c r="W28" s="61" t="s">
        <v>76</v>
      </c>
    </row>
    <row r="29" spans="1:23">
      <c r="A29" s="11">
        <v>7</v>
      </c>
      <c r="B29" s="41">
        <v>6020232622</v>
      </c>
      <c r="C29" s="13" t="s">
        <v>77</v>
      </c>
      <c r="D29" s="39" t="s">
        <v>22</v>
      </c>
      <c r="E29" s="39" t="s">
        <v>72</v>
      </c>
      <c r="F29" s="39" t="s">
        <v>78</v>
      </c>
      <c r="G29" s="40" t="s">
        <v>79</v>
      </c>
      <c r="H29" s="40">
        <v>90</v>
      </c>
      <c r="I29" s="61">
        <f t="shared" si="3"/>
        <v>54</v>
      </c>
      <c r="J29" s="49"/>
      <c r="K29" s="49"/>
      <c r="L29" s="49"/>
      <c r="M29" s="49"/>
      <c r="N29" s="30">
        <v>0</v>
      </c>
      <c r="O29" s="64">
        <f t="shared" si="7"/>
        <v>0</v>
      </c>
      <c r="P29" s="49" t="s">
        <v>80</v>
      </c>
      <c r="Q29" s="49"/>
      <c r="R29" s="49"/>
      <c r="S29" s="61">
        <v>5</v>
      </c>
      <c r="T29" s="86">
        <f t="shared" si="4"/>
        <v>1.32978723404255</v>
      </c>
      <c r="U29" s="86">
        <f t="shared" si="5"/>
        <v>1.32978723404255</v>
      </c>
      <c r="V29" s="86">
        <f t="shared" si="6"/>
        <v>55.3297872340426</v>
      </c>
      <c r="W29" s="61" t="s">
        <v>76</v>
      </c>
    </row>
    <row r="30" spans="9:22">
      <c r="I30" s="71"/>
      <c r="J30" s="72"/>
      <c r="K30" s="72"/>
      <c r="L30" s="72"/>
      <c r="M30" s="72"/>
      <c r="N30" s="72"/>
      <c r="O30" s="73"/>
      <c r="P30" s="72"/>
      <c r="Q30" s="72"/>
      <c r="R30" s="72"/>
      <c r="S30" s="87"/>
      <c r="T30" s="88"/>
      <c r="U30" s="89"/>
      <c r="V30" s="88"/>
    </row>
    <row r="31" spans="10:18">
      <c r="J31" s="50"/>
      <c r="K31" s="50"/>
      <c r="L31" s="50"/>
      <c r="M31" s="50"/>
      <c r="N31" s="50"/>
      <c r="O31" s="50"/>
      <c r="P31" s="50"/>
      <c r="Q31" s="50"/>
      <c r="R31" s="50"/>
    </row>
    <row r="32" spans="10:18">
      <c r="J32" s="50"/>
      <c r="K32" s="50"/>
      <c r="L32" s="50"/>
      <c r="M32" s="50"/>
      <c r="N32" s="50"/>
      <c r="O32" s="50"/>
      <c r="P32" s="50"/>
      <c r="Q32" s="50"/>
      <c r="R32" s="50"/>
    </row>
    <row r="33" spans="10:18">
      <c r="J33" s="50"/>
      <c r="K33" s="50"/>
      <c r="L33" s="50"/>
      <c r="M33" s="50"/>
      <c r="N33" s="50"/>
      <c r="O33" s="50"/>
      <c r="P33" s="50"/>
      <c r="Q33" s="50"/>
      <c r="R33" s="50"/>
    </row>
    <row r="34" spans="10:18">
      <c r="J34" s="50"/>
      <c r="K34" s="50"/>
      <c r="L34" s="50"/>
      <c r="M34" s="50"/>
      <c r="N34" s="50"/>
      <c r="O34" s="50"/>
      <c r="P34" s="50"/>
      <c r="Q34" s="50"/>
      <c r="R34" s="50"/>
    </row>
    <row r="35" spans="10:18">
      <c r="J35" s="50"/>
      <c r="K35" s="50"/>
      <c r="L35" s="50"/>
      <c r="M35" s="50"/>
      <c r="N35" s="50"/>
      <c r="O35" s="50"/>
      <c r="P35" s="50"/>
      <c r="Q35" s="50"/>
      <c r="R35" s="50"/>
    </row>
    <row r="36" spans="10:18">
      <c r="J36" s="50"/>
      <c r="K36" s="50"/>
      <c r="L36" s="50"/>
      <c r="M36" s="50"/>
      <c r="N36" s="50"/>
      <c r="O36" s="50"/>
      <c r="P36" s="50"/>
      <c r="Q36" s="50"/>
      <c r="R36" s="50"/>
    </row>
    <row r="37" spans="10:18">
      <c r="J37" s="50"/>
      <c r="K37" s="50"/>
      <c r="L37" s="50"/>
      <c r="M37" s="50"/>
      <c r="N37" s="50"/>
      <c r="O37" s="50"/>
      <c r="P37" s="50"/>
      <c r="Q37" s="50"/>
      <c r="R37" s="50"/>
    </row>
    <row r="38" spans="10:18">
      <c r="J38" s="50"/>
      <c r="K38" s="50"/>
      <c r="L38" s="50"/>
      <c r="M38" s="50"/>
      <c r="N38" s="50"/>
      <c r="O38" s="50"/>
      <c r="P38" s="50"/>
      <c r="Q38" s="50"/>
      <c r="R38" s="50"/>
    </row>
    <row r="39" spans="10:18">
      <c r="J39" s="50"/>
      <c r="K39" s="50"/>
      <c r="L39" s="50"/>
      <c r="M39" s="50"/>
      <c r="N39" s="50"/>
      <c r="O39" s="50"/>
      <c r="P39" s="50"/>
      <c r="Q39" s="50"/>
      <c r="R39" s="50"/>
    </row>
    <row r="40" spans="10:18">
      <c r="J40" s="50"/>
      <c r="K40" s="50"/>
      <c r="L40" s="50"/>
      <c r="M40" s="50"/>
      <c r="N40" s="50"/>
      <c r="O40" s="50"/>
      <c r="P40" s="50"/>
      <c r="Q40" s="50"/>
      <c r="R40" s="50"/>
    </row>
    <row r="41" spans="10:15">
      <c r="J41" s="50"/>
      <c r="K41" s="50"/>
      <c r="L41" s="50"/>
      <c r="M41" s="50"/>
      <c r="N41" s="50"/>
      <c r="O41" s="50"/>
    </row>
  </sheetData>
  <mergeCells count="86">
    <mergeCell ref="A1:W1"/>
    <mergeCell ref="J2:U2"/>
    <mergeCell ref="J3:O3"/>
    <mergeCell ref="P3:T3"/>
    <mergeCell ref="J4:M4"/>
    <mergeCell ref="P4:R4"/>
    <mergeCell ref="J5:M5"/>
    <mergeCell ref="P5:R5"/>
    <mergeCell ref="J6:M6"/>
    <mergeCell ref="P6:R6"/>
    <mergeCell ref="J7:M7"/>
    <mergeCell ref="P7:R7"/>
    <mergeCell ref="J8:M8"/>
    <mergeCell ref="P8:R8"/>
    <mergeCell ref="J9:M9"/>
    <mergeCell ref="P9:R9"/>
    <mergeCell ref="J10:M10"/>
    <mergeCell ref="P10:R10"/>
    <mergeCell ref="A11:W11"/>
    <mergeCell ref="J12:U12"/>
    <mergeCell ref="J13:O13"/>
    <mergeCell ref="P13:T13"/>
    <mergeCell ref="J14:M14"/>
    <mergeCell ref="P14:R14"/>
    <mergeCell ref="J15:M15"/>
    <mergeCell ref="P15:R15"/>
    <mergeCell ref="J16:M16"/>
    <mergeCell ref="P16:R16"/>
    <mergeCell ref="A19:W19"/>
    <mergeCell ref="J20:U20"/>
    <mergeCell ref="J21:O21"/>
    <mergeCell ref="P21:T21"/>
    <mergeCell ref="J22:M22"/>
    <mergeCell ref="P22:R22"/>
    <mergeCell ref="J23:M23"/>
    <mergeCell ref="P23:R23"/>
    <mergeCell ref="J24:M24"/>
    <mergeCell ref="P24:R24"/>
    <mergeCell ref="J25:M25"/>
    <mergeCell ref="P25:R25"/>
    <mergeCell ref="J26:M26"/>
    <mergeCell ref="P26:R26"/>
    <mergeCell ref="J27:M27"/>
    <mergeCell ref="P27:R27"/>
    <mergeCell ref="J28:M28"/>
    <mergeCell ref="P28:R28"/>
    <mergeCell ref="J29:M29"/>
    <mergeCell ref="P29:R29"/>
    <mergeCell ref="J30:M30"/>
    <mergeCell ref="P30:R30"/>
    <mergeCell ref="A2:A4"/>
    <mergeCell ref="A12:A14"/>
    <mergeCell ref="A20:A22"/>
    <mergeCell ref="B2:B4"/>
    <mergeCell ref="B12:B14"/>
    <mergeCell ref="B20:B22"/>
    <mergeCell ref="C2:C4"/>
    <mergeCell ref="C12:C14"/>
    <mergeCell ref="C20:C22"/>
    <mergeCell ref="D2:D4"/>
    <mergeCell ref="D12:D14"/>
    <mergeCell ref="D20:D22"/>
    <mergeCell ref="E2:E4"/>
    <mergeCell ref="E12:E14"/>
    <mergeCell ref="E20:E22"/>
    <mergeCell ref="F2:F4"/>
    <mergeCell ref="F12:F14"/>
    <mergeCell ref="F20:F22"/>
    <mergeCell ref="G2:G4"/>
    <mergeCell ref="G12:G14"/>
    <mergeCell ref="G20:G22"/>
    <mergeCell ref="H2:H4"/>
    <mergeCell ref="H12:H14"/>
    <mergeCell ref="H20:H22"/>
    <mergeCell ref="I2:I4"/>
    <mergeCell ref="I12:I14"/>
    <mergeCell ref="I20:I22"/>
    <mergeCell ref="U3:U4"/>
    <mergeCell ref="U13:U14"/>
    <mergeCell ref="U21:U22"/>
    <mergeCell ref="V2:V4"/>
    <mergeCell ref="V12:V14"/>
    <mergeCell ref="V20:V22"/>
    <mergeCell ref="W2:W4"/>
    <mergeCell ref="W12:W14"/>
    <mergeCell ref="W20:W22"/>
  </mergeCells>
  <pageMargins left="0.7" right="0.7" top="0.75" bottom="0.75" header="0.3" footer="0.3"/>
  <pageSetup paperSize="9" scale="3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Na'ri</dc:creator>
  <cp:lastModifiedBy>杨峰</cp:lastModifiedBy>
  <dcterms:created xsi:type="dcterms:W3CDTF">2023-05-12T11:15:00Z</dcterms:created>
  <dcterms:modified xsi:type="dcterms:W3CDTF">2024-09-25T08:59:48Z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